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0" yWindow="0" windowWidth="25600" windowHeight="14000" tabRatio="500"/>
  </bookViews>
  <sheets>
    <sheet name="MODELLO APPROVATO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C18" i="1"/>
  <c r="O18" i="1"/>
  <c r="N18" i="1"/>
  <c r="M18" i="1"/>
  <c r="L18" i="1"/>
  <c r="K18" i="1"/>
  <c r="J18" i="1"/>
  <c r="I18" i="1"/>
  <c r="H18" i="1"/>
  <c r="F1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E16" i="1"/>
  <c r="F16" i="1"/>
  <c r="J6" i="1"/>
  <c r="J7" i="1"/>
  <c r="J15" i="1"/>
  <c r="J11" i="1"/>
  <c r="J17" i="1"/>
  <c r="J3" i="1"/>
  <c r="J8" i="1"/>
  <c r="J4" i="1"/>
  <c r="J9" i="1"/>
  <c r="J14" i="1"/>
  <c r="J13" i="1"/>
  <c r="J12" i="1"/>
  <c r="J10" i="1"/>
  <c r="J5" i="1"/>
  <c r="J16" i="1"/>
  <c r="K6" i="1"/>
  <c r="L6" i="1"/>
  <c r="K15" i="1"/>
  <c r="L15" i="1"/>
  <c r="K11" i="1"/>
  <c r="L11" i="1"/>
  <c r="K17" i="1"/>
  <c r="L17" i="1"/>
  <c r="K3" i="1"/>
  <c r="L3" i="1"/>
  <c r="K8" i="1"/>
  <c r="L8" i="1"/>
  <c r="K4" i="1"/>
  <c r="L4" i="1"/>
  <c r="K9" i="1"/>
  <c r="L9" i="1"/>
  <c r="K14" i="1"/>
  <c r="L14" i="1"/>
  <c r="K13" i="1"/>
  <c r="L13" i="1"/>
  <c r="K12" i="1"/>
  <c r="L12" i="1"/>
  <c r="K10" i="1"/>
  <c r="L10" i="1"/>
  <c r="K5" i="1"/>
  <c r="L5" i="1"/>
  <c r="K16" i="1"/>
  <c r="L16" i="1"/>
  <c r="K7" i="1"/>
  <c r="L7" i="1"/>
  <c r="E7" i="1"/>
  <c r="E6" i="1"/>
  <c r="E15" i="1"/>
  <c r="E11" i="1"/>
  <c r="E17" i="1"/>
  <c r="E3" i="1"/>
  <c r="E8" i="1"/>
  <c r="E4" i="1"/>
  <c r="E9" i="1"/>
  <c r="E14" i="1"/>
  <c r="E13" i="1"/>
  <c r="E12" i="1"/>
  <c r="E10" i="1"/>
  <c r="E5" i="1"/>
  <c r="F7" i="1"/>
  <c r="F6" i="1"/>
  <c r="F15" i="1"/>
  <c r="F11" i="1"/>
  <c r="F17" i="1"/>
  <c r="F3" i="1"/>
  <c r="F8" i="1"/>
  <c r="F4" i="1"/>
  <c r="F9" i="1"/>
  <c r="F14" i="1"/>
  <c r="F13" i="1"/>
  <c r="F12" i="1"/>
  <c r="F10" i="1"/>
  <c r="F5" i="1"/>
  <c r="M6" i="1"/>
  <c r="O6" i="1"/>
  <c r="M15" i="1"/>
  <c r="O15" i="1"/>
  <c r="M11" i="1"/>
  <c r="O11" i="1"/>
  <c r="M17" i="1"/>
  <c r="O17" i="1"/>
  <c r="M3" i="1"/>
  <c r="O3" i="1"/>
  <c r="M8" i="1"/>
  <c r="O8" i="1"/>
  <c r="M4" i="1"/>
  <c r="O4" i="1"/>
  <c r="M9" i="1"/>
  <c r="O9" i="1"/>
  <c r="M14" i="1"/>
  <c r="O14" i="1"/>
  <c r="M13" i="1"/>
  <c r="O13" i="1"/>
  <c r="M12" i="1"/>
  <c r="O12" i="1"/>
  <c r="M10" i="1"/>
  <c r="O10" i="1"/>
  <c r="M5" i="1"/>
  <c r="O5" i="1"/>
  <c r="M16" i="1"/>
  <c r="O16" i="1"/>
  <c r="M7" i="1"/>
  <c r="O7" i="1"/>
</calcChain>
</file>

<file path=xl/sharedStrings.xml><?xml version="1.0" encoding="utf-8"?>
<sst xmlns="http://schemas.openxmlformats.org/spreadsheetml/2006/main" count="45" uniqueCount="45">
  <si>
    <t>Biotecnologie, Chimica e Farmacia</t>
  </si>
  <si>
    <t>Biotecnologie Mediche</t>
  </si>
  <si>
    <t>Economia Politica e Statistica</t>
  </si>
  <si>
    <t>Filologia e Critica delle Letterature Antiche e Moderne</t>
  </si>
  <si>
    <t>Giurisprudenza</t>
  </si>
  <si>
    <t>Ingegneria dell'Informazione e Scienze Matematiche</t>
  </si>
  <si>
    <t>Medicina Molecolare e dello Sviluppo</t>
  </si>
  <si>
    <t>Scienze Fisiche, della Terra e dell'Ambiente</t>
  </si>
  <si>
    <t>Scienze Mediche, Chirurgiche e Neuroscienze</t>
  </si>
  <si>
    <t>Scienze Politiche e Internazionali</t>
  </si>
  <si>
    <t>Scienze Sociali, Politiche e Cognitive</t>
  </si>
  <si>
    <t>Scienze Storiche e dei Beni Culturali</t>
  </si>
  <si>
    <t>Scienze della Formazione, Scienze Umane e della Comunicazione Interculturale</t>
  </si>
  <si>
    <t>Scienze della Vita</t>
  </si>
  <si>
    <t>Studi Aziendali e Giuridici</t>
  </si>
  <si>
    <t>n/N - Quota percentuale prodotti attesi e afferiti</t>
  </si>
  <si>
    <t>Quota di assegnazione del 50% basato su VQR</t>
  </si>
  <si>
    <t>Totale docenti e ricercatori al 01/01/17, inclusi i tempi determinati</t>
  </si>
  <si>
    <t xml:space="preserve">Totale docenti </t>
  </si>
  <si>
    <t>Fattore moltiplicazione Aree 1 e 2</t>
  </si>
  <si>
    <t>Quota di assegnazione del 50% basato sulla numerosità</t>
  </si>
  <si>
    <t>Totale dimensione + VQR</t>
  </si>
  <si>
    <t>IRDF della VQR</t>
  </si>
  <si>
    <t>Numero docenti improduttivi o parzialmente produttivi</t>
  </si>
  <si>
    <t>Indice miglioramento</t>
  </si>
  <si>
    <t>Percentuale rispetto al miglioramento</t>
  </si>
  <si>
    <t>DIISM</t>
  </si>
  <si>
    <t>DDSFTA</t>
  </si>
  <si>
    <t>DSV</t>
  </si>
  <si>
    <t>DBCF</t>
  </si>
  <si>
    <t>DBM</t>
  </si>
  <si>
    <t>DMMS</t>
  </si>
  <si>
    <t>DSMCN</t>
  </si>
  <si>
    <t>DSFUCI</t>
  </si>
  <si>
    <t>DSSBC</t>
  </si>
  <si>
    <t>DISPOC</t>
  </si>
  <si>
    <t>DISPI</t>
  </si>
  <si>
    <t>DEPS</t>
  </si>
  <si>
    <t>DGIUR</t>
  </si>
  <si>
    <t>DISAG</t>
  </si>
  <si>
    <t>DFCLAM</t>
  </si>
  <si>
    <t>TOTALI</t>
  </si>
  <si>
    <t>Anticipazione ai Dipartimenti su base progettutale</t>
  </si>
  <si>
    <t>Saldo da assegnare ai Dipartimenti</t>
  </si>
  <si>
    <t>PIANO SOSTEGNO ALLA RICERCA 2017 - RIPARTIZIONE QUOTA DESTINATA AI DIPARTIMENTI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</si>
</sst>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\ _€"/>
    <numFmt numFmtId="166" formatCode="#,##0.00\ &quot;€&quot;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10"/>
      <name val="Calibri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166" fontId="3" fillId="0" borderId="1" xfId="0" applyNumberFormat="1" applyFont="1" applyBorder="1" applyAlignment="1"/>
    <xf numFmtId="16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1" fontId="3" fillId="0" borderId="1" xfId="0" applyNumberFormat="1" applyFont="1" applyBorder="1"/>
    <xf numFmtId="165" fontId="3" fillId="0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165" fontId="5" fillId="0" borderId="1" xfId="0" applyNumberFormat="1" applyFont="1" applyBorder="1"/>
    <xf numFmtId="0" fontId="0" fillId="0" borderId="1" xfId="0" applyBorder="1"/>
    <xf numFmtId="165" fontId="6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</cellXfs>
  <cellStyles count="11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5"/>
  <sheetViews>
    <sheetView tabSelected="1" zoomScale="125" zoomScaleNormal="125" zoomScalePageLayoutView="125" workbookViewId="0">
      <selection sqref="A1:O1"/>
    </sheetView>
  </sheetViews>
  <sheetFormatPr baseColWidth="10" defaultRowHeight="15" x14ac:dyDescent="0"/>
  <cols>
    <col min="2" max="2" width="25" customWidth="1"/>
    <col min="3" max="3" width="11.6640625" customWidth="1"/>
    <col min="4" max="4" width="11" customWidth="1"/>
    <col min="5" max="5" width="6.5" customWidth="1"/>
    <col min="6" max="6" width="8.83203125" customWidth="1"/>
    <col min="7" max="7" width="11.5" customWidth="1"/>
    <col min="8" max="8" width="8.5" customWidth="1"/>
    <col min="9" max="9" width="10.83203125" customWidth="1"/>
    <col min="10" max="10" width="11" customWidth="1"/>
    <col min="12" max="12" width="11.83203125" customWidth="1"/>
    <col min="13" max="13" width="10.33203125" customWidth="1"/>
    <col min="14" max="14" width="11.83203125" bestFit="1" customWidth="1"/>
    <col min="15" max="15" width="10.5" customWidth="1"/>
  </cols>
  <sheetData>
    <row r="1" spans="1:15" ht="40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70">
      <c r="A2" s="14"/>
      <c r="B2" s="4"/>
      <c r="C2" s="2" t="s">
        <v>17</v>
      </c>
      <c r="D2" s="2" t="s">
        <v>23</v>
      </c>
      <c r="E2" s="2" t="s">
        <v>18</v>
      </c>
      <c r="F2" s="2" t="s">
        <v>19</v>
      </c>
      <c r="G2" s="2" t="s">
        <v>20</v>
      </c>
      <c r="H2" s="12" t="s">
        <v>22</v>
      </c>
      <c r="I2" s="2" t="s">
        <v>15</v>
      </c>
      <c r="J2" s="2" t="s">
        <v>24</v>
      </c>
      <c r="K2" s="2" t="s">
        <v>25</v>
      </c>
      <c r="L2" s="2" t="s">
        <v>16</v>
      </c>
      <c r="M2" s="16" t="s">
        <v>21</v>
      </c>
      <c r="N2" s="3" t="s">
        <v>42</v>
      </c>
      <c r="O2" s="3" t="s">
        <v>43</v>
      </c>
    </row>
    <row r="3" spans="1:15" ht="28">
      <c r="A3" s="14" t="s">
        <v>26</v>
      </c>
      <c r="B3" s="2" t="s">
        <v>5</v>
      </c>
      <c r="C3" s="2">
        <v>67</v>
      </c>
      <c r="D3" s="2">
        <v>5.5</v>
      </c>
      <c r="E3" s="5">
        <f t="shared" ref="E3:E13" si="0">SUM(C3-D3)</f>
        <v>61.5</v>
      </c>
      <c r="F3" s="5">
        <f t="shared" ref="F3:F9" si="1">SUM(E3*1.5)</f>
        <v>92.25</v>
      </c>
      <c r="G3" s="6">
        <f>SUM(F3*275000)/F18</f>
        <v>27778.538187790859</v>
      </c>
      <c r="H3" s="4">
        <v>8.7407699999999995</v>
      </c>
      <c r="I3" s="4">
        <v>9.1929800000000004</v>
      </c>
      <c r="J3" s="4">
        <f t="shared" ref="J3:J13" si="2">(SUM(H3/I3))</f>
        <v>0.95080920441467287</v>
      </c>
      <c r="K3" s="7">
        <f>SUM(J3/J18)</f>
        <v>6.1475202514480326E-2</v>
      </c>
      <c r="L3" s="8">
        <f t="shared" ref="L3:L17" si="3">275000*(K3)</f>
        <v>16905.680691482088</v>
      </c>
      <c r="M3" s="15">
        <f t="shared" ref="M3:M17" si="4">SUM(G3,L3)</f>
        <v>44684.218879272943</v>
      </c>
      <c r="N3" s="8">
        <v>30601</v>
      </c>
      <c r="O3" s="8">
        <f t="shared" ref="O3:O17" si="5">SUM(M3-N3)</f>
        <v>14083.218879272943</v>
      </c>
    </row>
    <row r="4" spans="1:15" ht="28">
      <c r="A4" s="14" t="s">
        <v>27</v>
      </c>
      <c r="B4" s="2" t="s">
        <v>7</v>
      </c>
      <c r="C4" s="2">
        <v>46</v>
      </c>
      <c r="D4" s="2">
        <v>0.5</v>
      </c>
      <c r="E4" s="5">
        <f t="shared" si="0"/>
        <v>45.5</v>
      </c>
      <c r="F4" s="5">
        <f t="shared" si="1"/>
        <v>68.25</v>
      </c>
      <c r="G4" s="6">
        <f>SUM(F4*275000)/F18</f>
        <v>20551.601423487544</v>
      </c>
      <c r="H4" s="4">
        <v>6.55776</v>
      </c>
      <c r="I4" s="4">
        <v>6.5263200000000001</v>
      </c>
      <c r="J4" s="4">
        <f t="shared" si="2"/>
        <v>1.0048174162468282</v>
      </c>
      <c r="K4" s="7">
        <f>SUM(J4/J18)</f>
        <v>6.4967139429279785E-2</v>
      </c>
      <c r="L4" s="8">
        <f t="shared" si="3"/>
        <v>17865.963343051943</v>
      </c>
      <c r="M4" s="15">
        <f t="shared" si="4"/>
        <v>38417.564766539486</v>
      </c>
      <c r="N4" s="8">
        <v>27689</v>
      </c>
      <c r="O4" s="8">
        <f t="shared" si="5"/>
        <v>10728.564766539486</v>
      </c>
    </row>
    <row r="5" spans="1:15">
      <c r="A5" s="14" t="s">
        <v>28</v>
      </c>
      <c r="B5" s="2" t="s">
        <v>13</v>
      </c>
      <c r="C5" s="2">
        <v>38</v>
      </c>
      <c r="D5" s="2"/>
      <c r="E5" s="5">
        <f t="shared" si="0"/>
        <v>38</v>
      </c>
      <c r="F5" s="5">
        <f t="shared" si="1"/>
        <v>57</v>
      </c>
      <c r="G5" s="6">
        <f>SUM(F5*275000)/F18</f>
        <v>17163.974815220368</v>
      </c>
      <c r="H5" s="4">
        <v>5.5436699999999997</v>
      </c>
      <c r="I5" s="4">
        <v>5.2631600000000001</v>
      </c>
      <c r="J5" s="4">
        <f t="shared" si="2"/>
        <v>1.0532968786812484</v>
      </c>
      <c r="K5" s="7">
        <f>SUM(J5/J18)</f>
        <v>6.810161136866727E-2</v>
      </c>
      <c r="L5" s="8">
        <f t="shared" si="3"/>
        <v>18727.943126383499</v>
      </c>
      <c r="M5" s="15">
        <f t="shared" si="4"/>
        <v>35891.917941603868</v>
      </c>
      <c r="N5" s="8">
        <v>25805</v>
      </c>
      <c r="O5" s="8">
        <f t="shared" si="5"/>
        <v>10086.917941603868</v>
      </c>
    </row>
    <row r="6" spans="1:15">
      <c r="A6" s="14" t="s">
        <v>29</v>
      </c>
      <c r="B6" s="2" t="s">
        <v>0</v>
      </c>
      <c r="C6" s="2">
        <v>49</v>
      </c>
      <c r="D6" s="2">
        <v>0.5</v>
      </c>
      <c r="E6" s="5">
        <f t="shared" si="0"/>
        <v>48.5</v>
      </c>
      <c r="F6" s="5">
        <f t="shared" si="1"/>
        <v>72.75</v>
      </c>
      <c r="G6" s="6">
        <f>SUM(F6*275000)/F18</f>
        <v>21906.652066794417</v>
      </c>
      <c r="H6" s="4">
        <v>6.6829000000000001</v>
      </c>
      <c r="I6" s="4">
        <v>6.4561400000000004</v>
      </c>
      <c r="J6" s="4">
        <f t="shared" si="2"/>
        <v>1.0351231540827801</v>
      </c>
      <c r="K6" s="7">
        <f>SUM(J6/J18)</f>
        <v>6.6926577097915746E-2</v>
      </c>
      <c r="L6" s="8">
        <f t="shared" si="3"/>
        <v>18404.808701926831</v>
      </c>
      <c r="M6" s="15">
        <f t="shared" si="4"/>
        <v>40311.460768721248</v>
      </c>
      <c r="N6" s="8">
        <v>30260</v>
      </c>
      <c r="O6" s="8">
        <f t="shared" si="5"/>
        <v>10051.460768721248</v>
      </c>
    </row>
    <row r="7" spans="1:15">
      <c r="A7" s="14" t="s">
        <v>30</v>
      </c>
      <c r="B7" s="2" t="s">
        <v>1</v>
      </c>
      <c r="C7" s="5">
        <v>49</v>
      </c>
      <c r="D7" s="5">
        <v>1</v>
      </c>
      <c r="E7" s="5">
        <f t="shared" si="0"/>
        <v>48</v>
      </c>
      <c r="F7" s="5">
        <f t="shared" si="1"/>
        <v>72</v>
      </c>
      <c r="G7" s="6">
        <f>SUM(F7*275000)/F18</f>
        <v>21680.810292909937</v>
      </c>
      <c r="H7" s="4">
        <v>6.8318700000000003</v>
      </c>
      <c r="I7" s="4">
        <v>5.7543899999999999</v>
      </c>
      <c r="J7" s="4">
        <f t="shared" si="2"/>
        <v>1.1872448687002446</v>
      </c>
      <c r="K7" s="7">
        <f>SUM(J7/J18)</f>
        <v>7.676210789582763E-2</v>
      </c>
      <c r="L7" s="8">
        <f t="shared" si="3"/>
        <v>21109.5796713526</v>
      </c>
      <c r="M7" s="15">
        <f t="shared" si="4"/>
        <v>42790.389964262533</v>
      </c>
      <c r="N7" s="8">
        <v>31619</v>
      </c>
      <c r="O7" s="8">
        <f t="shared" si="5"/>
        <v>11171.389964262533</v>
      </c>
    </row>
    <row r="8" spans="1:15" ht="28">
      <c r="A8" s="14" t="s">
        <v>31</v>
      </c>
      <c r="B8" s="2" t="s">
        <v>6</v>
      </c>
      <c r="C8" s="2">
        <v>46</v>
      </c>
      <c r="D8" s="2">
        <v>1</v>
      </c>
      <c r="E8" s="5">
        <f t="shared" si="0"/>
        <v>45</v>
      </c>
      <c r="F8" s="5">
        <f t="shared" si="1"/>
        <v>67.5</v>
      </c>
      <c r="G8" s="6">
        <f>SUM(F8*275000)/F18</f>
        <v>20325.759649603067</v>
      </c>
      <c r="H8" s="4">
        <v>5.5385999999999997</v>
      </c>
      <c r="I8" s="4">
        <v>5.8947399999999996</v>
      </c>
      <c r="J8" s="4">
        <f t="shared" si="2"/>
        <v>0.93958342522316507</v>
      </c>
      <c r="K8" s="7">
        <f>SUM(J8/J18)</f>
        <v>6.0749392282546763E-2</v>
      </c>
      <c r="L8" s="8">
        <f t="shared" si="3"/>
        <v>16706.082877700359</v>
      </c>
      <c r="M8" s="15">
        <f t="shared" si="4"/>
        <v>37031.842527303423</v>
      </c>
      <c r="N8" s="8">
        <v>28550</v>
      </c>
      <c r="O8" s="8">
        <f t="shared" si="5"/>
        <v>8481.8425273034227</v>
      </c>
    </row>
    <row r="9" spans="1:15" ht="28">
      <c r="A9" s="14" t="s">
        <v>32</v>
      </c>
      <c r="B9" s="2" t="s">
        <v>8</v>
      </c>
      <c r="C9" s="2">
        <v>130</v>
      </c>
      <c r="D9" s="2">
        <v>12</v>
      </c>
      <c r="E9" s="5">
        <f t="shared" si="0"/>
        <v>118</v>
      </c>
      <c r="F9" s="5">
        <f t="shared" si="1"/>
        <v>177</v>
      </c>
      <c r="G9" s="6">
        <f>SUM(F9*275000)/F18</f>
        <v>53298.658636736931</v>
      </c>
      <c r="H9" s="4">
        <v>13.62795</v>
      </c>
      <c r="I9" s="4">
        <v>17.403510000000001</v>
      </c>
      <c r="J9" s="4">
        <f t="shared" si="2"/>
        <v>0.7830575556310192</v>
      </c>
      <c r="K9" s="7">
        <f>SUM(J9/J18)</f>
        <v>5.062910791081944E-2</v>
      </c>
      <c r="L9" s="8">
        <f t="shared" si="3"/>
        <v>13923.004675475346</v>
      </c>
      <c r="M9" s="15">
        <f t="shared" si="4"/>
        <v>67221.663312212273</v>
      </c>
      <c r="N9" s="8">
        <v>46529</v>
      </c>
      <c r="O9" s="8">
        <f t="shared" si="5"/>
        <v>20692.663312212273</v>
      </c>
    </row>
    <row r="10" spans="1:15" ht="26" customHeight="1">
      <c r="A10" s="14" t="s">
        <v>33</v>
      </c>
      <c r="B10" s="2" t="s">
        <v>12</v>
      </c>
      <c r="C10" s="2">
        <v>36</v>
      </c>
      <c r="D10" s="2">
        <v>1.5</v>
      </c>
      <c r="E10" s="5">
        <f t="shared" si="0"/>
        <v>34.5</v>
      </c>
      <c r="F10" s="5">
        <f>SUM(E10*1)</f>
        <v>34.5</v>
      </c>
      <c r="G10" s="6">
        <f>SUM(F10*275000)/F18</f>
        <v>10388.721598686012</v>
      </c>
      <c r="H10" s="4">
        <v>5.4282599999999999</v>
      </c>
      <c r="I10" s="4">
        <v>5.1929800000000004</v>
      </c>
      <c r="J10" s="4">
        <f t="shared" si="2"/>
        <v>1.0453073187264343</v>
      </c>
      <c r="K10" s="7">
        <f>SUM(J10/J18)</f>
        <v>6.7585041047362751E-2</v>
      </c>
      <c r="L10" s="8">
        <f t="shared" si="3"/>
        <v>18585.886288024758</v>
      </c>
      <c r="M10" s="15">
        <f t="shared" si="4"/>
        <v>28974.607886710772</v>
      </c>
      <c r="N10" s="8">
        <v>16294</v>
      </c>
      <c r="O10" s="8">
        <f t="shared" si="5"/>
        <v>12680.607886710772</v>
      </c>
    </row>
    <row r="11" spans="1:15" ht="28">
      <c r="A11" s="14" t="s">
        <v>40</v>
      </c>
      <c r="B11" s="2" t="s">
        <v>3</v>
      </c>
      <c r="C11" s="2">
        <v>36</v>
      </c>
      <c r="D11" s="2">
        <v>0.5</v>
      </c>
      <c r="E11" s="5">
        <f t="shared" si="0"/>
        <v>35.5</v>
      </c>
      <c r="F11" s="5">
        <f t="shared" ref="F11" si="6">SUM(E11*1)</f>
        <v>35.5</v>
      </c>
      <c r="G11" s="6">
        <f>SUM(F11*275000)/F18</f>
        <v>10689.843963865316</v>
      </c>
      <c r="H11" s="4">
        <v>5.7121700000000004</v>
      </c>
      <c r="I11" s="4">
        <v>4.9824599999999997</v>
      </c>
      <c r="J11" s="4">
        <f t="shared" si="2"/>
        <v>1.1464557668300399</v>
      </c>
      <c r="K11" s="7">
        <f>SUM(J11/J18)</f>
        <v>7.4124861341827067E-2</v>
      </c>
      <c r="L11" s="8">
        <f t="shared" si="3"/>
        <v>20384.336869002444</v>
      </c>
      <c r="M11" s="15">
        <f t="shared" si="4"/>
        <v>31074.180832867758</v>
      </c>
      <c r="N11" s="8">
        <v>22554</v>
      </c>
      <c r="O11" s="8">
        <f t="shared" si="5"/>
        <v>8520.180832867758</v>
      </c>
    </row>
    <row r="12" spans="1:15" ht="28">
      <c r="A12" s="14" t="s">
        <v>34</v>
      </c>
      <c r="B12" s="2" t="s">
        <v>11</v>
      </c>
      <c r="C12" s="2">
        <v>40</v>
      </c>
      <c r="D12" s="2">
        <v>1</v>
      </c>
      <c r="E12" s="5">
        <f t="shared" si="0"/>
        <v>39</v>
      </c>
      <c r="F12" s="5">
        <f>SUM(E12*1)</f>
        <v>39</v>
      </c>
      <c r="G12" s="6">
        <f>SUM(F12*275000)/F18</f>
        <v>11743.772241992883</v>
      </c>
      <c r="H12" s="4">
        <v>5.7594200000000004</v>
      </c>
      <c r="I12" s="4">
        <v>5.4035099999999998</v>
      </c>
      <c r="J12" s="4">
        <f t="shared" si="2"/>
        <v>1.0658664460693144</v>
      </c>
      <c r="K12" s="7">
        <f>SUM(J12/J18)</f>
        <v>6.891430512164419E-2</v>
      </c>
      <c r="L12" s="8">
        <f t="shared" si="3"/>
        <v>18951.433908452153</v>
      </c>
      <c r="M12" s="15">
        <f t="shared" si="4"/>
        <v>30695.206150445036</v>
      </c>
      <c r="N12" s="8">
        <v>24928</v>
      </c>
      <c r="O12" s="8">
        <f t="shared" si="5"/>
        <v>5767.2061504450357</v>
      </c>
    </row>
    <row r="13" spans="1:15" ht="28">
      <c r="A13" s="14" t="s">
        <v>35</v>
      </c>
      <c r="B13" s="2" t="s">
        <v>10</v>
      </c>
      <c r="C13" s="2">
        <v>44</v>
      </c>
      <c r="D13" s="2"/>
      <c r="E13" s="5">
        <f t="shared" si="0"/>
        <v>44</v>
      </c>
      <c r="F13" s="5">
        <f>SUM(E13*1)</f>
        <v>44</v>
      </c>
      <c r="G13" s="6">
        <f>SUM(F13*275000)/F18</f>
        <v>13249.384067889407</v>
      </c>
      <c r="H13" s="4">
        <v>7.11388</v>
      </c>
      <c r="I13" s="4">
        <v>5.6140400000000001</v>
      </c>
      <c r="J13" s="4">
        <f t="shared" si="2"/>
        <v>1.2671587662360795</v>
      </c>
      <c r="K13" s="7">
        <f>SUM(J13/J18)</f>
        <v>8.1928994177456749E-2</v>
      </c>
      <c r="L13" s="8">
        <f t="shared" si="3"/>
        <v>22530.473398800605</v>
      </c>
      <c r="M13" s="15">
        <f t="shared" si="4"/>
        <v>35779.857466690009</v>
      </c>
      <c r="N13" s="8">
        <v>32422</v>
      </c>
      <c r="O13" s="13">
        <f t="shared" si="5"/>
        <v>3357.8574666900095</v>
      </c>
    </row>
    <row r="14" spans="1:15">
      <c r="A14" s="14" t="s">
        <v>36</v>
      </c>
      <c r="B14" s="2" t="s">
        <v>9</v>
      </c>
      <c r="C14" s="2">
        <v>36</v>
      </c>
      <c r="D14" s="2">
        <v>1.5</v>
      </c>
      <c r="E14" s="5">
        <f t="shared" ref="E14" si="7">SUM(C14-D14)</f>
        <v>34.5</v>
      </c>
      <c r="F14" s="5">
        <f t="shared" ref="F14" si="8">SUM(E14*1)</f>
        <v>34.5</v>
      </c>
      <c r="G14" s="6">
        <f>SUM(F14*275000)/F18</f>
        <v>10388.721598686012</v>
      </c>
      <c r="H14" s="4">
        <v>4.9819800000000001</v>
      </c>
      <c r="I14" s="4">
        <v>5.1929800000000004</v>
      </c>
      <c r="J14" s="4">
        <f t="shared" ref="J14" si="9">(SUM(H14/I14))</f>
        <v>0.95936822402551136</v>
      </c>
      <c r="K14" s="7">
        <f>SUM(J14/J18)</f>
        <v>6.2028591629203524E-2</v>
      </c>
      <c r="L14" s="8">
        <f t="shared" si="3"/>
        <v>17057.862698030967</v>
      </c>
      <c r="M14" s="15">
        <f t="shared" si="4"/>
        <v>27446.584296716981</v>
      </c>
      <c r="N14" s="8">
        <v>18756</v>
      </c>
      <c r="O14" s="8">
        <f t="shared" si="5"/>
        <v>8690.584296716981</v>
      </c>
    </row>
    <row r="15" spans="1:15">
      <c r="A15" s="14" t="s">
        <v>37</v>
      </c>
      <c r="B15" s="2" t="s">
        <v>2</v>
      </c>
      <c r="C15" s="2">
        <v>44</v>
      </c>
      <c r="D15" s="2">
        <v>6.5</v>
      </c>
      <c r="E15" s="5">
        <f>SUM(C15-D15)</f>
        <v>37.5</v>
      </c>
      <c r="F15" s="5">
        <f>SUM(E15*1)</f>
        <v>37.5</v>
      </c>
      <c r="G15" s="6">
        <f>SUM(F15*275000)/F18</f>
        <v>11292.088694223925</v>
      </c>
      <c r="H15" s="4">
        <v>6.3597900000000003</v>
      </c>
      <c r="I15" s="4">
        <v>5.82456</v>
      </c>
      <c r="J15" s="4">
        <f>(SUM(H15/I15))</f>
        <v>1.0918919197329928</v>
      </c>
      <c r="K15" s="7">
        <f>SUM(J15/J18)</f>
        <v>7.0596999458827039E-2</v>
      </c>
      <c r="L15" s="8">
        <f t="shared" si="3"/>
        <v>19414.174851177435</v>
      </c>
      <c r="M15" s="15">
        <f t="shared" si="4"/>
        <v>30706.263545401358</v>
      </c>
      <c r="N15" s="8">
        <v>23722</v>
      </c>
      <c r="O15" s="8">
        <f t="shared" si="5"/>
        <v>6984.263545401358</v>
      </c>
    </row>
    <row r="16" spans="1:15">
      <c r="A16" s="14" t="s">
        <v>39</v>
      </c>
      <c r="B16" s="2" t="s">
        <v>14</v>
      </c>
      <c r="C16" s="2">
        <v>38</v>
      </c>
      <c r="D16" s="2"/>
      <c r="E16" s="5">
        <f>SUM(C16-D16)</f>
        <v>38</v>
      </c>
      <c r="F16" s="5">
        <f>SUM(E16*1)</f>
        <v>38</v>
      </c>
      <c r="G16" s="6">
        <f>SUM(F16*275000)/F18</f>
        <v>11442.649876813577</v>
      </c>
      <c r="H16" s="4">
        <v>4.1280799999999997</v>
      </c>
      <c r="I16" s="4">
        <v>4.7719300000000002</v>
      </c>
      <c r="J16" s="4">
        <f>(SUM(H16/I16))</f>
        <v>0.86507555643104561</v>
      </c>
      <c r="K16" s="7">
        <f>SUM(J16/J18)</f>
        <v>5.5932036390690831E-2</v>
      </c>
      <c r="L16" s="8">
        <f t="shared" si="3"/>
        <v>15381.310007439979</v>
      </c>
      <c r="M16" s="15">
        <f t="shared" si="4"/>
        <v>26823.959884253556</v>
      </c>
      <c r="N16" s="8">
        <v>19517</v>
      </c>
      <c r="O16" s="8">
        <f t="shared" si="5"/>
        <v>7306.9598842535561</v>
      </c>
    </row>
    <row r="17" spans="1:15">
      <c r="A17" s="14" t="s">
        <v>38</v>
      </c>
      <c r="B17" s="2" t="s">
        <v>4</v>
      </c>
      <c r="C17" s="2">
        <v>47</v>
      </c>
      <c r="D17" s="2">
        <v>3.5</v>
      </c>
      <c r="E17" s="5">
        <f>SUM(C17-D17)</f>
        <v>43.5</v>
      </c>
      <c r="F17" s="5">
        <f>SUM(E17*1)</f>
        <v>43.5</v>
      </c>
      <c r="G17" s="6">
        <f>SUM(F17*275000)/F18</f>
        <v>13098.822885299754</v>
      </c>
      <c r="H17" s="4">
        <v>6.9928999999999997</v>
      </c>
      <c r="I17" s="4">
        <v>6.5263200000000001</v>
      </c>
      <c r="J17" s="4">
        <f>(SUM(H17/I17))</f>
        <v>1.0714920506502899</v>
      </c>
      <c r="K17" s="7">
        <f>SUM(J17/J18)</f>
        <v>6.927803233345084E-2</v>
      </c>
      <c r="L17" s="8">
        <f t="shared" si="3"/>
        <v>19051.458891698981</v>
      </c>
      <c r="M17" s="15">
        <f t="shared" si="4"/>
        <v>32150.281776998738</v>
      </c>
      <c r="N17" s="8">
        <v>20754</v>
      </c>
      <c r="O17" s="8">
        <f t="shared" si="5"/>
        <v>11396.281776998738</v>
      </c>
    </row>
    <row r="18" spans="1:15">
      <c r="A18" s="14"/>
      <c r="B18" s="2" t="s">
        <v>41</v>
      </c>
      <c r="C18" s="2">
        <f>SUM(C3:C17)</f>
        <v>746</v>
      </c>
      <c r="D18" s="2"/>
      <c r="E18" s="5">
        <f t="shared" ref="E18:O18" si="10">SUM(E3:E17)</f>
        <v>711</v>
      </c>
      <c r="F18" s="9">
        <f t="shared" si="10"/>
        <v>913.25</v>
      </c>
      <c r="G18" s="6">
        <f t="shared" si="10"/>
        <v>275000</v>
      </c>
      <c r="H18" s="10">
        <f t="shared" si="10"/>
        <v>100</v>
      </c>
      <c r="I18" s="10">
        <f t="shared" si="10"/>
        <v>100.00002000000001</v>
      </c>
      <c r="J18" s="4">
        <f t="shared" si="10"/>
        <v>15.466548551681667</v>
      </c>
      <c r="K18" s="7">
        <f t="shared" si="10"/>
        <v>0.99999999999999989</v>
      </c>
      <c r="L18" s="8">
        <f t="shared" si="10"/>
        <v>275000.00000000006</v>
      </c>
      <c r="M18" s="15">
        <f t="shared" si="10"/>
        <v>550000</v>
      </c>
      <c r="N18" s="11">
        <f t="shared" si="10"/>
        <v>400000</v>
      </c>
      <c r="O18" s="8">
        <f t="shared" si="10"/>
        <v>150000</v>
      </c>
    </row>
    <row r="19" spans="1:15">
      <c r="B19" s="1"/>
      <c r="C19" s="1"/>
      <c r="D19" s="1"/>
      <c r="E19" s="1"/>
      <c r="F19" s="1"/>
      <c r="G19" s="1"/>
    </row>
    <row r="20" spans="1:15">
      <c r="B20" s="1"/>
      <c r="C20" s="1"/>
      <c r="D20" s="1"/>
      <c r="E20" s="1"/>
      <c r="F20" s="1"/>
      <c r="G20" s="1"/>
    </row>
    <row r="21" spans="1:15">
      <c r="B21" s="1"/>
      <c r="C21" s="1"/>
      <c r="D21" s="1"/>
      <c r="E21" s="1"/>
      <c r="F21" s="1"/>
      <c r="G21" s="1"/>
    </row>
    <row r="22" spans="1:15">
      <c r="B22" s="1"/>
      <c r="C22" s="1"/>
      <c r="D22" s="1"/>
      <c r="E22" s="1"/>
      <c r="F22" s="1"/>
      <c r="G22" s="1"/>
    </row>
    <row r="23" spans="1:15">
      <c r="B23" s="1"/>
      <c r="C23" s="1"/>
      <c r="D23" s="1"/>
      <c r="E23" s="1"/>
      <c r="F23" s="1"/>
      <c r="G23" s="1"/>
    </row>
    <row r="24" spans="1:15">
      <c r="B24" s="1"/>
      <c r="C24" s="1"/>
      <c r="D24" s="1"/>
      <c r="E24" s="1"/>
      <c r="F24" s="1"/>
      <c r="G24" s="1"/>
    </row>
    <row r="25" spans="1:15">
      <c r="B25" s="1"/>
      <c r="C25" s="1"/>
      <c r="D25" s="1"/>
      <c r="E25" s="1"/>
      <c r="F25" s="1"/>
      <c r="G25" s="1"/>
    </row>
  </sheetData>
  <mergeCells count="1">
    <mergeCell ref="A1:O1"/>
  </mergeCells>
  <phoneticPr fontId="7" type="noConversion"/>
  <pageMargins left="0.75000000000000011" right="0.75000000000000011" top="1" bottom="1" header="0.5" footer="0.5"/>
  <pageSetup paperSize="9" scale="71" orientation="landscape" horizontalDpi="4294967292" verticalDpi="4294967292"/>
  <ignoredErrors>
    <ignoredError sqref="E5 E13 E16" emptyCellReference="1"/>
    <ignoredError sqref="E14" formula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APPROVATO</vt:lpstr>
    </vt:vector>
  </TitlesOfParts>
  <Company>Università di Siena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Badalamenti</dc:creator>
  <cp:lastModifiedBy>Guido Badalamenti</cp:lastModifiedBy>
  <cp:lastPrinted>2017-05-22T14:04:08Z</cp:lastPrinted>
  <dcterms:created xsi:type="dcterms:W3CDTF">2017-03-14T10:09:07Z</dcterms:created>
  <dcterms:modified xsi:type="dcterms:W3CDTF">2017-05-22T14:04:39Z</dcterms:modified>
</cp:coreProperties>
</file>